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5\Web Stuff\"/>
    </mc:Choice>
  </mc:AlternateContent>
  <xr:revisionPtr revIDLastSave="0" documentId="13_ncr:1_{87D5194B-DC5D-46DE-8FF2-6688BB62DEFF}" xr6:coauthVersionLast="47" xr6:coauthVersionMax="47" xr10:uidLastSave="{00000000-0000-0000-0000-000000000000}"/>
  <bookViews>
    <workbookView xWindow="1185" yWindow="6345" windowWidth="24525" windowHeight="14400" xr2:uid="{00000000-000D-0000-FFFF-FFFF00000000}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3" i="2" s="1"/>
  <c r="F14" i="2" s="1"/>
  <c r="I14" i="2" s="1"/>
  <c r="I19" i="2" s="1"/>
  <c r="G11" i="2"/>
  <c r="D36" i="2"/>
  <c r="I36" i="2" s="1"/>
  <c r="I42" i="2" s="1"/>
  <c r="D31" i="2"/>
  <c r="G36" i="2"/>
  <c r="I24" i="2" l="1"/>
  <c r="I23" i="2"/>
  <c r="I26" i="2" s="1"/>
  <c r="G31" i="2" s="1"/>
  <c r="I31" i="2" s="1"/>
  <c r="I41" i="2" s="1"/>
  <c r="I44" i="2" s="1"/>
  <c r="I46" i="2"/>
  <c r="I48" i="2" l="1"/>
</calcChain>
</file>

<file path=xl/sharedStrings.xml><?xml version="1.0" encoding="utf-8"?>
<sst xmlns="http://schemas.openxmlformats.org/spreadsheetml/2006/main" count="166" uniqueCount="81">
  <si>
    <t>STEP 5:  CALCULATE THE MARKET TAX</t>
  </si>
  <si>
    <t>STEP 6:  ADD NET LOCAL &amp; MARKET TAXES</t>
  </si>
  <si>
    <t>Plus: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</si>
  <si>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</si>
  <si>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</si>
  <si>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</si>
  <si>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</si>
  <si>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</si>
  <si>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</si>
  <si>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</si>
  <si>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</si>
  <si>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</si>
  <si>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</si>
  <si>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</si>
  <si>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</si>
  <si>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</si>
  <si>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</si>
  <si>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</si>
  <si>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</si>
  <si>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</si>
  <si>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</si>
  <si>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</si>
  <si>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</si>
  <si>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</si>
  <si>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</si>
  <si>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</si>
  <si>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</si>
  <si>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</si>
  <si>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</si>
  <si>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</si>
  <si>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</si>
  <si>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</si>
  <si>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</si>
  <si>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</si>
  <si>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</si>
  <si>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</si>
  <si>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</si>
  <si>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</si>
  <si>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</si>
  <si>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</si>
  <si>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</si>
  <si>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</si>
  <si>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</si>
  <si>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</si>
  <si>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</si>
  <si>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</si>
  <si>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</si>
  <si>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</si>
  <si>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</si>
  <si>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</si>
  <si>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</si>
  <si>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</si>
  <si>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</si>
  <si>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</si>
  <si>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</si>
  <si>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</si>
  <si>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</si>
  <si>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</si>
  <si>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</si>
  <si>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</si>
  <si>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</si>
  <si>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</si>
  <si>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</si>
  <si>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</si>
  <si>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</si>
  <si>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</si>
  <si>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</si>
  <si>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</si>
  <si>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</si>
  <si>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</si>
  <si>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</si>
  <si>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DUPLEX/TRIPLEX HOMESTEAD/NON-HMSTD TAX CALCULATION</t>
  </si>
  <si>
    <t xml:space="preserve">For Duplex/Triplex tax calculation only. </t>
  </si>
  <si>
    <t>Total property tax if HOMESTEAD</t>
  </si>
  <si>
    <t>Total Property tax if NOT HOMESTEAD</t>
  </si>
  <si>
    <t>1.00% x first $500,000 of Taxable Market Value (unless non-homestead*)</t>
  </si>
  <si>
    <r>
      <t>*</t>
    </r>
    <r>
      <rPr>
        <b/>
        <u/>
        <sz val="12"/>
        <rFont val="Arial"/>
        <family val="2"/>
      </rPr>
      <t>If NON-Homestead, net tax capacity is calculated at 1.25% of the entire estimated market value</t>
    </r>
    <r>
      <rPr>
        <sz val="12"/>
        <rFont val="Arial"/>
        <family val="2"/>
      </rPr>
      <t>.</t>
    </r>
  </si>
  <si>
    <t>PROPOSED PAY 2025 TAX RATES</t>
  </si>
  <si>
    <t>Example of a tax calculation for PROPOSED Taxes Payable in 2024 on PROPERTY in District Code 0151 (St. Paul - 625 (C)).</t>
  </si>
  <si>
    <t>First $95,000 of Estimated Market Value X 40%</t>
  </si>
  <si>
    <t>Less 9% of excess over $95,000 up to $517200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</si>
</sst>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  <numFmt numFmtId="169" formatCode="&quot;$&quot;#,##0.0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169" fontId="5" fillId="3" borderId="11" xfId="0" applyNumberFormat="1" applyFont="1" applyFill="1" applyBorder="1" applyAlignme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8" fillId="0" borderId="7" xfId="1" applyNumberFormat="1" applyFont="1" applyBorder="1"/>
    <xf numFmtId="167" fontId="18" fillId="0" borderId="18" xfId="1" applyNumberFormat="1" applyFont="1" applyBorder="1"/>
    <xf numFmtId="165" fontId="18" fillId="0" borderId="8" xfId="1" applyNumberFormat="1" applyFont="1" applyBorder="1"/>
    <xf numFmtId="167" fontId="18" fillId="0" borderId="15" xfId="1" applyNumberFormat="1" applyFont="1" applyBorder="1"/>
    <xf numFmtId="165" fontId="18" fillId="0" borderId="13" xfId="1" applyNumberFormat="1" applyFont="1" applyBorder="1"/>
    <xf numFmtId="167" fontId="18" fillId="0" borderId="16" xfId="1" applyNumberFormat="1" applyFont="1" applyBorder="1"/>
    <xf numFmtId="165" fontId="18" fillId="0" borderId="14" xfId="1" applyNumberFormat="1" applyFont="1" applyBorder="1"/>
    <xf numFmtId="167" fontId="18" fillId="0" borderId="19" xfId="1" applyNumberFormat="1" applyFont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165" fontId="18" fillId="0" borderId="7" xfId="1" applyNumberFormat="1" applyFont="1" applyFill="1" applyBorder="1"/>
    <xf numFmtId="167" fontId="18" fillId="0" borderId="18" xfId="1" applyNumberFormat="1" applyFont="1" applyFill="1" applyBorder="1"/>
    <xf numFmtId="0" fontId="17" fillId="4" borderId="8" xfId="0" applyFont="1" applyFill="1" applyBorder="1"/>
    <xf numFmtId="0" fontId="17" fillId="4" borderId="8" xfId="0" applyFont="1" applyFill="1" applyBorder="1" applyAlignment="1">
      <alignment horizontal="center"/>
    </xf>
    <xf numFmtId="165" fontId="18" fillId="4" borderId="7" xfId="1" applyNumberFormat="1" applyFont="1" applyFill="1" applyBorder="1"/>
    <xf numFmtId="167" fontId="18" fillId="4" borderId="18" xfId="1" applyNumberFormat="1" applyFont="1" applyFill="1" applyBorder="1"/>
    <xf numFmtId="0" fontId="17" fillId="0" borderId="8" xfId="0" applyNumberFormat="1" applyFont="1" applyBorder="1" applyAlignment="1"/>
    <xf numFmtId="0" fontId="17" fillId="0" borderId="8" xfId="0" applyNumberFormat="1" applyFont="1" applyBorder="1" applyAlignment="1">
      <alignment horizontal="center"/>
    </xf>
    <xf numFmtId="165" fontId="18" fillId="0" borderId="31" xfId="1" applyNumberFormat="1" applyFont="1" applyFill="1" applyBorder="1"/>
    <xf numFmtId="167" fontId="18" fillId="0" borderId="32" xfId="1" applyNumberFormat="1" applyFont="1" applyFill="1" applyBorder="1"/>
    <xf numFmtId="167" fontId="18" fillId="0" borderId="33" xfId="1" applyNumberFormat="1" applyFont="1" applyBorder="1"/>
    <xf numFmtId="165" fontId="18" fillId="0" borderId="12" xfId="1" applyNumberFormat="1" applyFont="1" applyBorder="1"/>
    <xf numFmtId="167" fontId="18" fillId="0" borderId="17" xfId="1" applyNumberFormat="1" applyFont="1" applyBorder="1"/>
    <xf numFmtId="0" fontId="17" fillId="4" borderId="12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9"/>
  <sheetViews>
    <sheetView tabSelected="1" showOutlineSymbols="0" zoomScale="80" zoomScaleNormal="80" workbookViewId="0">
      <selection activeCell="H14" sqref="H14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5.88671875" style="1" customWidth="1"/>
    <col min="10" max="10" width="3.4414062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98" t="s">
        <v>71</v>
      </c>
      <c r="B1" s="99"/>
      <c r="C1" s="99"/>
      <c r="D1" s="99"/>
      <c r="E1" s="99"/>
      <c r="F1" s="99"/>
      <c r="G1" s="99"/>
      <c r="H1" s="99"/>
      <c r="I1" s="100"/>
      <c r="J1" s="38"/>
      <c r="K1" s="97" t="s">
        <v>77</v>
      </c>
      <c r="L1" s="97"/>
      <c r="M1" s="97"/>
      <c r="N1" s="97"/>
      <c r="O1" s="97"/>
      <c r="P1" s="97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39"/>
      <c r="K2" s="35"/>
      <c r="L2" s="36"/>
      <c r="M2" s="36"/>
      <c r="N2" s="36"/>
      <c r="O2" s="51" t="s">
        <v>53</v>
      </c>
      <c r="P2" s="51" t="s">
        <v>54</v>
      </c>
    </row>
    <row r="3" spans="1:16" ht="30" x14ac:dyDescent="0.25">
      <c r="A3" s="17"/>
      <c r="C3" s="107" t="s">
        <v>69</v>
      </c>
      <c r="D3" s="107"/>
      <c r="E3" s="107"/>
      <c r="F3" s="107"/>
      <c r="G3" s="107"/>
      <c r="K3" s="37" t="s">
        <v>56</v>
      </c>
      <c r="L3" s="49" t="s">
        <v>60</v>
      </c>
      <c r="M3" s="49" t="s">
        <v>21</v>
      </c>
      <c r="N3" s="49" t="s">
        <v>57</v>
      </c>
      <c r="O3" s="52" t="s">
        <v>58</v>
      </c>
      <c r="P3" s="52" t="s">
        <v>59</v>
      </c>
    </row>
    <row r="4" spans="1:16" ht="33" customHeight="1" x14ac:dyDescent="0.2">
      <c r="A4" s="95" t="s">
        <v>78</v>
      </c>
      <c r="B4" s="96"/>
      <c r="C4" s="96"/>
      <c r="D4" s="96"/>
      <c r="E4" s="96"/>
      <c r="F4" s="96"/>
      <c r="G4" s="96"/>
      <c r="H4" s="96"/>
      <c r="I4" s="96"/>
      <c r="J4" s="33"/>
      <c r="K4" s="64" t="s">
        <v>22</v>
      </c>
      <c r="L4" s="65">
        <v>621</v>
      </c>
      <c r="M4" s="64" t="s">
        <v>23</v>
      </c>
      <c r="N4" s="65">
        <v>2517</v>
      </c>
      <c r="O4" s="66">
        <v>1.0167512300000001</v>
      </c>
      <c r="P4" s="67">
        <v>2.3233999999999998E-3</v>
      </c>
    </row>
    <row r="5" spans="1:16" ht="17.25" customHeight="1" x14ac:dyDescent="0.2">
      <c r="J5" s="34"/>
      <c r="K5" s="64" t="s">
        <v>22</v>
      </c>
      <c r="L5" s="65">
        <v>621</v>
      </c>
      <c r="M5" s="64" t="s">
        <v>24</v>
      </c>
      <c r="N5" s="65">
        <v>2518</v>
      </c>
      <c r="O5" s="68">
        <v>1.0167512300000001</v>
      </c>
      <c r="P5" s="69">
        <v>2.3233999999999998E-3</v>
      </c>
    </row>
    <row r="6" spans="1:16" ht="15.75" thickBot="1" x14ac:dyDescent="0.25">
      <c r="A6" s="18"/>
      <c r="K6" s="64" t="s">
        <v>22</v>
      </c>
      <c r="L6" s="65">
        <v>623</v>
      </c>
      <c r="M6" s="64" t="s">
        <v>23</v>
      </c>
      <c r="N6" s="65">
        <v>2537</v>
      </c>
      <c r="O6" s="70">
        <v>1.1228398399999999</v>
      </c>
      <c r="P6" s="71">
        <v>2.2425800000000001E-3</v>
      </c>
    </row>
    <row r="7" spans="1:16" ht="20.25" customHeight="1" thickBot="1" x14ac:dyDescent="0.35">
      <c r="A7" s="17"/>
      <c r="B7" s="55" t="s">
        <v>61</v>
      </c>
      <c r="D7" s="56"/>
      <c r="E7" s="56"/>
      <c r="F7" s="55"/>
      <c r="G7" s="55"/>
      <c r="H7" s="53"/>
      <c r="I7" s="54">
        <v>200000</v>
      </c>
      <c r="J7" s="50"/>
      <c r="K7" s="64" t="s">
        <v>25</v>
      </c>
      <c r="L7" s="65">
        <v>621</v>
      </c>
      <c r="M7" s="64" t="s">
        <v>23</v>
      </c>
      <c r="N7" s="65">
        <v>2917</v>
      </c>
      <c r="O7" s="72">
        <v>1.1355074900000002</v>
      </c>
      <c r="P7" s="73">
        <v>2.3233999999999998E-3</v>
      </c>
    </row>
    <row r="8" spans="1:16" ht="15.75" x14ac:dyDescent="0.25">
      <c r="A8" s="17"/>
      <c r="E8" s="23"/>
      <c r="F8" s="23"/>
      <c r="G8" s="23"/>
      <c r="I8" s="20"/>
      <c r="J8" s="20"/>
      <c r="K8" s="64" t="s">
        <v>26</v>
      </c>
      <c r="L8" s="65">
        <v>623</v>
      </c>
      <c r="M8" s="64" t="s">
        <v>27</v>
      </c>
      <c r="N8" s="65">
        <v>3031</v>
      </c>
      <c r="O8" s="66">
        <v>0.85556717000000004</v>
      </c>
      <c r="P8" s="67">
        <v>2.2425800000000001E-3</v>
      </c>
    </row>
    <row r="9" spans="1:16" ht="16.5" thickBot="1" x14ac:dyDescent="0.3">
      <c r="A9" s="19" t="s">
        <v>15</v>
      </c>
      <c r="K9" s="64" t="s">
        <v>26</v>
      </c>
      <c r="L9" s="65">
        <v>625</v>
      </c>
      <c r="M9" s="64" t="s">
        <v>27</v>
      </c>
      <c r="N9" s="65">
        <v>3051</v>
      </c>
      <c r="O9" s="70">
        <v>0.92532995000000007</v>
      </c>
      <c r="P9" s="71">
        <v>1.81588E-3</v>
      </c>
    </row>
    <row r="10" spans="1:16" x14ac:dyDescent="0.2">
      <c r="A10" s="17"/>
      <c r="B10" s="18" t="s">
        <v>10</v>
      </c>
      <c r="K10" s="64" t="s">
        <v>28</v>
      </c>
      <c r="L10" s="65">
        <v>623</v>
      </c>
      <c r="M10" s="64" t="s">
        <v>27</v>
      </c>
      <c r="N10" s="65">
        <v>3331</v>
      </c>
      <c r="O10" s="66">
        <v>1.24426514</v>
      </c>
      <c r="P10" s="67">
        <v>2.2425800000000001E-3</v>
      </c>
    </row>
    <row r="11" spans="1:16" ht="15.75" thickBot="1" x14ac:dyDescent="0.25">
      <c r="A11" s="17"/>
      <c r="B11" s="1" t="s">
        <v>79</v>
      </c>
      <c r="F11" s="18" t="s">
        <v>9</v>
      </c>
      <c r="G11" s="21">
        <f>IF(I7&gt;517200,0,IF(I7&gt;95000,38000,I7*0.4))</f>
        <v>38000</v>
      </c>
      <c r="K11" s="64" t="s">
        <v>28</v>
      </c>
      <c r="L11" s="65">
        <v>623</v>
      </c>
      <c r="M11" s="64" t="s">
        <v>23</v>
      </c>
      <c r="N11" s="65">
        <v>3337</v>
      </c>
      <c r="O11" s="70">
        <v>1.2308540699999999</v>
      </c>
      <c r="P11" s="71">
        <v>2.2425800000000001E-3</v>
      </c>
    </row>
    <row r="12" spans="1:16" x14ac:dyDescent="0.2">
      <c r="A12" s="17"/>
      <c r="B12" s="1" t="s">
        <v>80</v>
      </c>
      <c r="F12" s="18" t="s">
        <v>9</v>
      </c>
      <c r="G12" s="22">
        <f>IF(+OR(I7&gt;517200,I7&lt;95000),0,(I7-95000)*0.09)</f>
        <v>9450</v>
      </c>
      <c r="K12" s="64" t="s">
        <v>29</v>
      </c>
      <c r="L12" s="65">
        <v>624</v>
      </c>
      <c r="M12" s="64"/>
      <c r="N12" s="65">
        <v>3740</v>
      </c>
      <c r="O12" s="66">
        <v>1.2955584500000001</v>
      </c>
      <c r="P12" s="67">
        <v>1.6864499999999999E-3</v>
      </c>
    </row>
    <row r="13" spans="1:16" ht="15.75" thickBot="1" x14ac:dyDescent="0.25">
      <c r="A13" s="17"/>
      <c r="B13" s="18"/>
      <c r="G13" s="21">
        <f>G11-G12</f>
        <v>28550</v>
      </c>
      <c r="K13" s="64" t="s">
        <v>29</v>
      </c>
      <c r="L13" s="65">
        <v>624</v>
      </c>
      <c r="M13" s="64" t="s">
        <v>30</v>
      </c>
      <c r="N13" s="65">
        <v>3746</v>
      </c>
      <c r="O13" s="70">
        <v>1.3230856700000002</v>
      </c>
      <c r="P13" s="71">
        <v>1.6864499999999999E-3</v>
      </c>
    </row>
    <row r="14" spans="1:16" x14ac:dyDescent="0.2">
      <c r="A14" s="17"/>
      <c r="B14" s="18"/>
      <c r="D14" s="18" t="s">
        <v>12</v>
      </c>
      <c r="F14" s="25">
        <f>ROUND(G13/100,0)</f>
        <v>286</v>
      </c>
      <c r="G14" s="21"/>
      <c r="H14" s="28" t="s">
        <v>13</v>
      </c>
      <c r="I14" s="20">
        <f>ROUND(F14*100,0)</f>
        <v>28600</v>
      </c>
      <c r="J14" s="20"/>
      <c r="K14" s="64" t="s">
        <v>31</v>
      </c>
      <c r="L14" s="65">
        <v>623</v>
      </c>
      <c r="M14" s="64" t="s">
        <v>27</v>
      </c>
      <c r="N14" s="65">
        <v>4731</v>
      </c>
      <c r="O14" s="66">
        <v>1.1877129200000001</v>
      </c>
      <c r="P14" s="67">
        <v>2.2425800000000001E-3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64" t="s">
        <v>31</v>
      </c>
      <c r="L15" s="65">
        <v>623</v>
      </c>
      <c r="M15" s="64" t="s">
        <v>32</v>
      </c>
      <c r="N15" s="65">
        <v>4732</v>
      </c>
      <c r="O15" s="68">
        <v>1.1754457300000001</v>
      </c>
      <c r="P15" s="69">
        <v>2.2425800000000001E-3</v>
      </c>
    </row>
    <row r="16" spans="1:16" ht="15.75" thickBot="1" x14ac:dyDescent="0.25">
      <c r="A16" s="17"/>
      <c r="B16" s="18"/>
      <c r="D16" s="18"/>
      <c r="F16" s="25"/>
      <c r="G16" s="21"/>
      <c r="H16" s="28"/>
      <c r="I16" s="20"/>
      <c r="J16" s="20"/>
      <c r="K16" s="64" t="s">
        <v>31</v>
      </c>
      <c r="L16" s="65">
        <v>623</v>
      </c>
      <c r="M16" s="64" t="s">
        <v>23</v>
      </c>
      <c r="N16" s="65">
        <v>4737</v>
      </c>
      <c r="O16" s="70">
        <v>1.17430185</v>
      </c>
      <c r="P16" s="71">
        <v>2.2425800000000001E-3</v>
      </c>
    </row>
    <row r="17" spans="1:16" ht="15.75" x14ac:dyDescent="0.25">
      <c r="A17" s="19" t="s">
        <v>16</v>
      </c>
      <c r="K17" s="64" t="s">
        <v>33</v>
      </c>
      <c r="L17" s="65">
        <v>623</v>
      </c>
      <c r="M17" s="64" t="s">
        <v>30</v>
      </c>
      <c r="N17" s="65">
        <v>5336</v>
      </c>
      <c r="O17" s="66">
        <v>1.13659387</v>
      </c>
      <c r="P17" s="67">
        <v>2.2425800000000001E-3</v>
      </c>
    </row>
    <row r="18" spans="1:16" ht="15.75" thickBot="1" x14ac:dyDescent="0.25">
      <c r="A18" s="17"/>
      <c r="B18" s="18"/>
      <c r="C18" s="18" t="s">
        <v>17</v>
      </c>
      <c r="G18" s="21"/>
      <c r="K18" s="64" t="s">
        <v>33</v>
      </c>
      <c r="L18" s="65">
        <v>624</v>
      </c>
      <c r="M18" s="64" t="s">
        <v>30</v>
      </c>
      <c r="N18" s="65">
        <v>5346</v>
      </c>
      <c r="O18" s="70">
        <v>1.2127465700000002</v>
      </c>
      <c r="P18" s="71">
        <v>1.6864499999999999E-3</v>
      </c>
    </row>
    <row r="19" spans="1:16" ht="15.75" x14ac:dyDescent="0.25">
      <c r="A19" s="17"/>
      <c r="B19" s="18"/>
      <c r="E19" s="24" t="s">
        <v>11</v>
      </c>
      <c r="F19" s="23"/>
      <c r="G19" s="23"/>
      <c r="I19" s="20">
        <f>I7-I14</f>
        <v>171400</v>
      </c>
      <c r="J19" s="20"/>
      <c r="K19" s="64" t="s">
        <v>34</v>
      </c>
      <c r="L19" s="65">
        <v>622</v>
      </c>
      <c r="M19" s="64" t="s">
        <v>35</v>
      </c>
      <c r="N19" s="65">
        <v>5725</v>
      </c>
      <c r="O19" s="66">
        <v>1.37910829</v>
      </c>
      <c r="P19" s="67">
        <v>1.4854600000000001E-3</v>
      </c>
    </row>
    <row r="20" spans="1:16" x14ac:dyDescent="0.2">
      <c r="A20" s="17"/>
      <c r="K20" s="64" t="s">
        <v>34</v>
      </c>
      <c r="L20" s="65">
        <v>622</v>
      </c>
      <c r="M20" s="64" t="s">
        <v>30</v>
      </c>
      <c r="N20" s="65">
        <v>5726</v>
      </c>
      <c r="O20" s="68">
        <v>1.37910829</v>
      </c>
      <c r="P20" s="69">
        <v>1.4854600000000001E-3</v>
      </c>
    </row>
    <row r="21" spans="1:16" ht="15.75" x14ac:dyDescent="0.25">
      <c r="A21" s="19" t="s">
        <v>18</v>
      </c>
      <c r="K21" s="64" t="s">
        <v>34</v>
      </c>
      <c r="L21" s="65">
        <v>622</v>
      </c>
      <c r="M21" s="64" t="s">
        <v>36</v>
      </c>
      <c r="N21" s="65">
        <v>5729</v>
      </c>
      <c r="O21" s="68">
        <v>1.3741758799999999</v>
      </c>
      <c r="P21" s="69">
        <v>1.4854600000000001E-3</v>
      </c>
    </row>
    <row r="22" spans="1:16" x14ac:dyDescent="0.2">
      <c r="A22" s="17"/>
      <c r="K22" s="64" t="s">
        <v>34</v>
      </c>
      <c r="L22" s="65">
        <v>623</v>
      </c>
      <c r="M22" s="64"/>
      <c r="N22" s="65">
        <v>5730</v>
      </c>
      <c r="O22" s="68">
        <v>1.30878319</v>
      </c>
      <c r="P22" s="69">
        <v>2.2425800000000001E-3</v>
      </c>
    </row>
    <row r="23" spans="1:16" x14ac:dyDescent="0.2">
      <c r="A23" s="17"/>
      <c r="B23" s="1" t="s">
        <v>75</v>
      </c>
      <c r="I23" s="5">
        <f>IF(I19&lt;500001,I19*0.01,5000)</f>
        <v>1714</v>
      </c>
      <c r="J23" s="5"/>
      <c r="K23" s="64" t="s">
        <v>34</v>
      </c>
      <c r="L23" s="65">
        <v>623</v>
      </c>
      <c r="M23" s="64" t="s">
        <v>27</v>
      </c>
      <c r="N23" s="65">
        <v>5731</v>
      </c>
      <c r="O23" s="68">
        <v>1.3376507200000001</v>
      </c>
      <c r="P23" s="69">
        <v>2.2425800000000001E-3</v>
      </c>
    </row>
    <row r="24" spans="1:16" x14ac:dyDescent="0.2">
      <c r="A24" s="17"/>
      <c r="B24" s="3" t="s">
        <v>3</v>
      </c>
      <c r="I24" s="6">
        <f>IF(I19&gt;500000,(I19-500000)*1.25%,0)</f>
        <v>0</v>
      </c>
      <c r="J24" s="6"/>
      <c r="K24" s="64" t="s">
        <v>34</v>
      </c>
      <c r="L24" s="65">
        <v>623</v>
      </c>
      <c r="M24" s="64" t="s">
        <v>30</v>
      </c>
      <c r="N24" s="65">
        <v>5736</v>
      </c>
      <c r="O24" s="68">
        <v>1.3363104100000001</v>
      </c>
      <c r="P24" s="69">
        <v>2.2425800000000001E-3</v>
      </c>
    </row>
    <row r="25" spans="1:16" ht="15.75" thickBot="1" x14ac:dyDescent="0.25">
      <c r="A25" s="17"/>
      <c r="I25" s="7"/>
      <c r="J25" s="39"/>
      <c r="K25" s="64" t="s">
        <v>34</v>
      </c>
      <c r="L25" s="65">
        <v>624</v>
      </c>
      <c r="M25" s="64" t="s">
        <v>30</v>
      </c>
      <c r="N25" s="65">
        <v>5746</v>
      </c>
      <c r="O25" s="70">
        <v>1.4124631100000002</v>
      </c>
      <c r="P25" s="71">
        <v>1.6864499999999999E-3</v>
      </c>
    </row>
    <row r="26" spans="1:16" ht="15.75" thickBot="1" x14ac:dyDescent="0.25">
      <c r="A26" s="17"/>
      <c r="D26" s="3" t="s">
        <v>7</v>
      </c>
      <c r="I26" s="5">
        <f>SUM(I23:I24)</f>
        <v>1714</v>
      </c>
      <c r="J26" s="5"/>
      <c r="K26" s="64" t="s">
        <v>37</v>
      </c>
      <c r="L26" s="65">
        <v>621</v>
      </c>
      <c r="M26" s="64" t="s">
        <v>23</v>
      </c>
      <c r="N26" s="65">
        <v>5917</v>
      </c>
      <c r="O26" s="66">
        <v>1.1215797700000001</v>
      </c>
      <c r="P26" s="67">
        <v>2.5773799999999998E-3</v>
      </c>
    </row>
    <row r="27" spans="1:16" ht="15.75" thickTop="1" x14ac:dyDescent="0.2">
      <c r="A27" s="17"/>
      <c r="I27" s="8"/>
      <c r="J27" s="39"/>
      <c r="K27" s="64" t="s">
        <v>38</v>
      </c>
      <c r="L27" s="65">
        <v>621</v>
      </c>
      <c r="M27" s="64" t="s">
        <v>39</v>
      </c>
      <c r="N27" s="65">
        <v>6308</v>
      </c>
      <c r="O27" s="68">
        <v>1.17527125</v>
      </c>
      <c r="P27" s="69">
        <v>2.3233999999999998E-3</v>
      </c>
    </row>
    <row r="28" spans="1:16" x14ac:dyDescent="0.2">
      <c r="A28" s="17"/>
      <c r="K28" s="64" t="s">
        <v>38</v>
      </c>
      <c r="L28" s="65">
        <v>621</v>
      </c>
      <c r="M28" s="64" t="s">
        <v>23</v>
      </c>
      <c r="N28" s="65">
        <v>6317</v>
      </c>
      <c r="O28" s="68">
        <v>1.1362652499999999</v>
      </c>
      <c r="P28" s="69">
        <v>2.3233999999999998E-3</v>
      </c>
    </row>
    <row r="29" spans="1:16" ht="15.75" x14ac:dyDescent="0.25">
      <c r="A29" s="19" t="s">
        <v>19</v>
      </c>
      <c r="K29" s="64" t="s">
        <v>38</v>
      </c>
      <c r="L29" s="65">
        <v>621</v>
      </c>
      <c r="M29" s="64" t="s">
        <v>40</v>
      </c>
      <c r="N29" s="65">
        <v>6318</v>
      </c>
      <c r="O29" s="68">
        <v>1.1618024299999998</v>
      </c>
      <c r="P29" s="69">
        <v>2.3233999999999998E-3</v>
      </c>
    </row>
    <row r="30" spans="1:16" ht="16.5" thickBot="1" x14ac:dyDescent="0.3">
      <c r="A30" s="17"/>
      <c r="D30" s="29" t="s">
        <v>14</v>
      </c>
      <c r="F30" s="30" t="s">
        <v>20</v>
      </c>
      <c r="G30" s="29"/>
      <c r="K30" s="64" t="s">
        <v>38</v>
      </c>
      <c r="L30" s="65">
        <v>282</v>
      </c>
      <c r="M30" s="64" t="s">
        <v>23</v>
      </c>
      <c r="N30" s="65">
        <v>6387</v>
      </c>
      <c r="O30" s="70">
        <v>1.2459881800000001</v>
      </c>
      <c r="P30" s="71">
        <v>2.9876E-3</v>
      </c>
    </row>
    <row r="31" spans="1:16" ht="15.75" thickBot="1" x14ac:dyDescent="0.25">
      <c r="A31" s="17"/>
      <c r="B31" s="3" t="s">
        <v>4</v>
      </c>
      <c r="D31" s="31">
        <f>O40</f>
        <v>1.4535509400000002</v>
      </c>
      <c r="E31" s="3" t="s">
        <v>8</v>
      </c>
      <c r="G31" s="61">
        <f>I26</f>
        <v>1714</v>
      </c>
      <c r="H31" s="12" t="s">
        <v>9</v>
      </c>
      <c r="I31" s="13">
        <f>ROUND(G31*D31,2)</f>
        <v>2491.39</v>
      </c>
      <c r="J31" s="13"/>
      <c r="K31" s="64" t="s">
        <v>41</v>
      </c>
      <c r="L31" s="65">
        <v>621</v>
      </c>
      <c r="M31" s="64"/>
      <c r="N31" s="65">
        <v>6710</v>
      </c>
      <c r="O31" s="66">
        <v>0.84154403000000011</v>
      </c>
      <c r="P31" s="67">
        <v>2.3233999999999998E-3</v>
      </c>
    </row>
    <row r="32" spans="1:16" ht="15.75" thickBot="1" x14ac:dyDescent="0.25">
      <c r="A32" s="17"/>
      <c r="D32" s="11"/>
      <c r="G32" s="5"/>
      <c r="H32" s="12"/>
      <c r="I32" s="13"/>
      <c r="J32" s="13"/>
      <c r="K32" s="64" t="s">
        <v>41</v>
      </c>
      <c r="L32" s="65">
        <v>624</v>
      </c>
      <c r="M32" s="64"/>
      <c r="N32" s="65">
        <v>6740</v>
      </c>
      <c r="O32" s="70">
        <v>1.0237853400000001</v>
      </c>
      <c r="P32" s="71">
        <v>1.6864499999999999E-3</v>
      </c>
    </row>
    <row r="33" spans="1:16" x14ac:dyDescent="0.2">
      <c r="A33" s="17"/>
      <c r="I33" s="13"/>
      <c r="J33" s="13"/>
      <c r="K33" s="64" t="s">
        <v>42</v>
      </c>
      <c r="L33" s="65">
        <v>622</v>
      </c>
      <c r="M33" s="64" t="s">
        <v>30</v>
      </c>
      <c r="N33" s="65">
        <v>6926</v>
      </c>
      <c r="O33" s="66">
        <v>1.3743949200000003</v>
      </c>
      <c r="P33" s="67">
        <v>1.4854600000000001E-3</v>
      </c>
    </row>
    <row r="34" spans="1:16" ht="16.5" thickBot="1" x14ac:dyDescent="0.3">
      <c r="A34" s="9" t="s">
        <v>0</v>
      </c>
      <c r="F34" s="30" t="s">
        <v>64</v>
      </c>
      <c r="I34" s="13"/>
      <c r="J34" s="13"/>
      <c r="K34" s="64" t="s">
        <v>42</v>
      </c>
      <c r="L34" s="65">
        <v>622</v>
      </c>
      <c r="M34" s="64" t="s">
        <v>36</v>
      </c>
      <c r="N34" s="65">
        <v>6929</v>
      </c>
      <c r="O34" s="70">
        <v>1.3694625100000002</v>
      </c>
      <c r="P34" s="71">
        <v>1.4854600000000001E-3</v>
      </c>
    </row>
    <row r="35" spans="1:16" ht="16.5" thickBot="1" x14ac:dyDescent="0.3">
      <c r="A35" s="17"/>
      <c r="D35" s="29" t="s">
        <v>14</v>
      </c>
      <c r="F35" s="30" t="s">
        <v>63</v>
      </c>
      <c r="G35" s="15"/>
      <c r="H35" s="10"/>
      <c r="I35" s="13"/>
      <c r="J35" s="13"/>
      <c r="K35" s="64" t="s">
        <v>43</v>
      </c>
      <c r="L35" s="65">
        <v>621</v>
      </c>
      <c r="M35" s="64" t="s">
        <v>23</v>
      </c>
      <c r="N35" s="65">
        <v>7917</v>
      </c>
      <c r="O35" s="66">
        <v>1.1417310399999998</v>
      </c>
      <c r="P35" s="67">
        <v>2.3233999999999998E-3</v>
      </c>
    </row>
    <row r="36" spans="1:16" ht="15.75" thickBot="1" x14ac:dyDescent="0.25">
      <c r="A36" s="17"/>
      <c r="B36" s="3" t="s">
        <v>5</v>
      </c>
      <c r="D36" s="32">
        <f>P40</f>
        <v>1.81588E-3</v>
      </c>
      <c r="E36" s="3" t="s">
        <v>8</v>
      </c>
      <c r="G36" s="5">
        <f>I7</f>
        <v>200000</v>
      </c>
      <c r="H36" s="12" t="s">
        <v>9</v>
      </c>
      <c r="I36" s="13">
        <f>ROUND(G36*D36,2)</f>
        <v>363.18</v>
      </c>
      <c r="J36" s="13"/>
      <c r="K36" s="64" t="s">
        <v>43</v>
      </c>
      <c r="L36" s="65">
        <v>623</v>
      </c>
      <c r="M36" s="64" t="s">
        <v>30</v>
      </c>
      <c r="N36" s="65">
        <v>7936</v>
      </c>
      <c r="O36" s="68">
        <v>1.2598904099999999</v>
      </c>
      <c r="P36" s="69">
        <v>2.2425800000000001E-3</v>
      </c>
    </row>
    <row r="37" spans="1:16" ht="15.75" x14ac:dyDescent="0.25">
      <c r="A37" s="9"/>
      <c r="I37" s="13"/>
      <c r="J37" s="13"/>
      <c r="K37" s="64" t="s">
        <v>43</v>
      </c>
      <c r="L37" s="65">
        <v>623</v>
      </c>
      <c r="M37" s="64" t="s">
        <v>27</v>
      </c>
      <c r="N37" s="65">
        <v>7931</v>
      </c>
      <c r="O37" s="66">
        <v>1.2612307199999999</v>
      </c>
      <c r="P37" s="67">
        <v>2.2425800000000001E-3</v>
      </c>
    </row>
    <row r="38" spans="1:16" ht="15.75" thickBot="1" x14ac:dyDescent="0.25">
      <c r="A38" s="17"/>
      <c r="I38" s="13"/>
      <c r="J38" s="13"/>
      <c r="K38" s="64" t="s">
        <v>43</v>
      </c>
      <c r="L38" s="65">
        <v>623</v>
      </c>
      <c r="M38" s="64" t="s">
        <v>23</v>
      </c>
      <c r="N38" s="65">
        <v>7937</v>
      </c>
      <c r="O38" s="70">
        <v>1.2478196499999998</v>
      </c>
      <c r="P38" s="71">
        <v>2.2425800000000001E-3</v>
      </c>
    </row>
    <row r="39" spans="1:16" ht="16.5" thickBot="1" x14ac:dyDescent="0.3">
      <c r="A39" s="4" t="s">
        <v>1</v>
      </c>
      <c r="K39" s="64" t="s">
        <v>44</v>
      </c>
      <c r="L39" s="65">
        <v>282</v>
      </c>
      <c r="M39" s="64" t="s">
        <v>23</v>
      </c>
      <c r="N39" s="65">
        <v>8187</v>
      </c>
      <c r="O39" s="74">
        <v>1.5209704200000003</v>
      </c>
      <c r="P39" s="75">
        <v>2.9876E-3</v>
      </c>
    </row>
    <row r="40" spans="1:16" x14ac:dyDescent="0.2">
      <c r="A40" s="17"/>
      <c r="K40" s="80" t="s">
        <v>45</v>
      </c>
      <c r="L40" s="81">
        <v>625</v>
      </c>
      <c r="M40" s="80" t="s">
        <v>27</v>
      </c>
      <c r="N40" s="91">
        <v>151</v>
      </c>
      <c r="O40" s="82">
        <v>1.4535509400000002</v>
      </c>
      <c r="P40" s="83">
        <v>1.81588E-3</v>
      </c>
    </row>
    <row r="41" spans="1:16" x14ac:dyDescent="0.2">
      <c r="A41" s="17"/>
      <c r="B41" s="3" t="s">
        <v>6</v>
      </c>
      <c r="I41" s="13">
        <f>I31</f>
        <v>2491.39</v>
      </c>
      <c r="J41" s="13"/>
      <c r="K41" s="64" t="s">
        <v>45</v>
      </c>
      <c r="L41" s="65">
        <v>625</v>
      </c>
      <c r="M41" s="64" t="s">
        <v>32</v>
      </c>
      <c r="N41" s="65">
        <v>152</v>
      </c>
      <c r="O41" s="68">
        <v>1.44128393</v>
      </c>
      <c r="P41" s="69">
        <v>1.81588E-3</v>
      </c>
    </row>
    <row r="42" spans="1:16" x14ac:dyDescent="0.2">
      <c r="A42" s="3" t="s">
        <v>2</v>
      </c>
      <c r="B42" s="3" t="s">
        <v>5</v>
      </c>
      <c r="I42" s="13">
        <f>I36</f>
        <v>363.18</v>
      </c>
      <c r="J42" s="13"/>
      <c r="K42" s="64" t="s">
        <v>45</v>
      </c>
      <c r="L42" s="65">
        <v>625</v>
      </c>
      <c r="M42" s="64" t="s">
        <v>46</v>
      </c>
      <c r="N42" s="65">
        <v>154</v>
      </c>
      <c r="O42" s="68">
        <v>1.4246834500000003</v>
      </c>
      <c r="P42" s="69">
        <v>1.81588E-3</v>
      </c>
    </row>
    <row r="43" spans="1:16" ht="15.75" thickBot="1" x14ac:dyDescent="0.25">
      <c r="A43" s="17"/>
      <c r="I43" s="14"/>
      <c r="J43" s="40"/>
      <c r="K43" s="64" t="s">
        <v>45</v>
      </c>
      <c r="L43" s="65">
        <v>625</v>
      </c>
      <c r="M43" s="64" t="s">
        <v>35</v>
      </c>
      <c r="N43" s="65">
        <v>155</v>
      </c>
      <c r="O43" s="68">
        <v>1.4517870500000003</v>
      </c>
      <c r="P43" s="69">
        <v>1.81588E-3</v>
      </c>
    </row>
    <row r="44" spans="1:16" ht="16.5" thickBot="1" x14ac:dyDescent="0.3">
      <c r="A44" s="17"/>
      <c r="D44" s="46" t="s">
        <v>73</v>
      </c>
      <c r="E44" s="47"/>
      <c r="F44" s="47"/>
      <c r="G44" s="47"/>
      <c r="H44" s="44"/>
      <c r="I44" s="48">
        <f>SUM(I41:I42)</f>
        <v>2854.5699999999997</v>
      </c>
      <c r="J44" s="16"/>
      <c r="K44" s="64" t="s">
        <v>45</v>
      </c>
      <c r="L44" s="65">
        <v>625</v>
      </c>
      <c r="M44" s="64" t="s">
        <v>30</v>
      </c>
      <c r="N44" s="65">
        <v>156</v>
      </c>
      <c r="O44" s="68">
        <v>1.4520957700000003</v>
      </c>
      <c r="P44" s="69">
        <v>1.81588E-3</v>
      </c>
    </row>
    <row r="45" spans="1:16" ht="15.75" thickBot="1" x14ac:dyDescent="0.25">
      <c r="A45" s="17"/>
      <c r="B45" s="3"/>
      <c r="C45" s="17"/>
      <c r="D45" s="57"/>
      <c r="E45" s="57"/>
      <c r="F45" s="57"/>
      <c r="G45" s="57"/>
      <c r="H45" s="58"/>
      <c r="I45" s="59"/>
      <c r="J45" s="39"/>
      <c r="K45" s="64" t="s">
        <v>47</v>
      </c>
      <c r="L45" s="65">
        <v>999</v>
      </c>
      <c r="M45" s="64" t="s">
        <v>46</v>
      </c>
      <c r="N45" s="65">
        <v>194</v>
      </c>
      <c r="O45" s="70">
        <v>0.54161150000000013</v>
      </c>
      <c r="P45" s="71" t="s">
        <v>48</v>
      </c>
    </row>
    <row r="46" spans="1:16" ht="16.5" thickBot="1" x14ac:dyDescent="0.3">
      <c r="D46" s="42" t="s">
        <v>74</v>
      </c>
      <c r="E46" s="43"/>
      <c r="F46" s="43"/>
      <c r="G46" s="43"/>
      <c r="H46" s="44"/>
      <c r="I46" s="63">
        <f>ROUND((I7*1.25%)*D31,2)+I42</f>
        <v>3997.06</v>
      </c>
      <c r="J46" s="41"/>
      <c r="K46" s="76" t="s">
        <v>49</v>
      </c>
      <c r="L46" s="77">
        <v>621</v>
      </c>
      <c r="M46" s="76" t="s">
        <v>30</v>
      </c>
      <c r="N46" s="77">
        <v>8316</v>
      </c>
      <c r="O46" s="78">
        <v>1.0779658900000002</v>
      </c>
      <c r="P46" s="79">
        <v>2.3233999999999998E-3</v>
      </c>
    </row>
    <row r="47" spans="1:16" ht="15.75" thickBot="1" x14ac:dyDescent="0.25">
      <c r="K47" s="64" t="s">
        <v>49</v>
      </c>
      <c r="L47" s="65">
        <v>621</v>
      </c>
      <c r="M47" s="64" t="s">
        <v>23</v>
      </c>
      <c r="N47" s="65">
        <v>8317</v>
      </c>
      <c r="O47" s="68">
        <v>1.0658951300000001</v>
      </c>
      <c r="P47" s="69">
        <v>2.3233999999999998E-3</v>
      </c>
    </row>
    <row r="48" spans="1:16" ht="16.5" thickBot="1" x14ac:dyDescent="0.3">
      <c r="D48" s="46" t="s">
        <v>65</v>
      </c>
      <c r="E48" s="43"/>
      <c r="F48" s="43"/>
      <c r="G48" s="43"/>
      <c r="H48" s="44"/>
      <c r="I48" s="45">
        <f>I46-I44</f>
        <v>1142.4900000000002</v>
      </c>
      <c r="K48" s="64" t="s">
        <v>49</v>
      </c>
      <c r="L48" s="65">
        <v>623</v>
      </c>
      <c r="M48" s="64" t="s">
        <v>30</v>
      </c>
      <c r="N48" s="65">
        <v>8336</v>
      </c>
      <c r="O48" s="68">
        <v>1.1840545</v>
      </c>
      <c r="P48" s="69">
        <v>2.2425800000000001E-3</v>
      </c>
    </row>
    <row r="49" spans="1:16" ht="15" customHeight="1" thickBot="1" x14ac:dyDescent="0.25">
      <c r="K49" s="64" t="s">
        <v>49</v>
      </c>
      <c r="L49" s="65">
        <v>623</v>
      </c>
      <c r="M49" s="64" t="s">
        <v>23</v>
      </c>
      <c r="N49" s="65">
        <v>8337</v>
      </c>
      <c r="O49" s="70">
        <v>1.1719837399999999</v>
      </c>
      <c r="P49" s="71">
        <v>2.2425800000000001E-3</v>
      </c>
    </row>
    <row r="50" spans="1:16" ht="15.75" thickBot="1" x14ac:dyDescent="0.25">
      <c r="D50" s="60" t="s">
        <v>62</v>
      </c>
      <c r="K50" s="64" t="s">
        <v>50</v>
      </c>
      <c r="L50" s="65">
        <v>621</v>
      </c>
      <c r="M50" s="64" t="s">
        <v>23</v>
      </c>
      <c r="N50" s="65">
        <v>8517</v>
      </c>
      <c r="O50" s="72">
        <v>1.19712749</v>
      </c>
      <c r="P50" s="73">
        <v>2.3233999999999998E-3</v>
      </c>
    </row>
    <row r="51" spans="1:16" ht="15.75" x14ac:dyDescent="0.25">
      <c r="D51" s="62" t="s">
        <v>72</v>
      </c>
      <c r="K51" s="64" t="s">
        <v>51</v>
      </c>
      <c r="L51" s="65">
        <v>621</v>
      </c>
      <c r="M51" s="64"/>
      <c r="N51" s="65">
        <v>8910</v>
      </c>
      <c r="O51" s="66">
        <v>1.0404929600000001</v>
      </c>
      <c r="P51" s="67">
        <v>2.3233999999999998E-3</v>
      </c>
    </row>
    <row r="52" spans="1:16" ht="15.75" x14ac:dyDescent="0.25">
      <c r="A52" s="1" t="s">
        <v>76</v>
      </c>
      <c r="K52" s="64" t="s">
        <v>51</v>
      </c>
      <c r="L52" s="65">
        <v>624</v>
      </c>
      <c r="M52" s="64"/>
      <c r="N52" s="65">
        <v>8940</v>
      </c>
      <c r="O52" s="68">
        <v>1.2227342700000001</v>
      </c>
      <c r="P52" s="69">
        <v>1.6864499999999999E-3</v>
      </c>
    </row>
    <row r="53" spans="1:16" ht="15.75" thickBot="1" x14ac:dyDescent="0.25">
      <c r="K53" s="64" t="s">
        <v>51</v>
      </c>
      <c r="L53" s="65">
        <v>624</v>
      </c>
      <c r="M53" s="64" t="s">
        <v>30</v>
      </c>
      <c r="N53" s="65">
        <v>8946</v>
      </c>
      <c r="O53" s="70">
        <v>1.2502614900000002</v>
      </c>
      <c r="P53" s="71">
        <v>1.6864499999999999E-3</v>
      </c>
    </row>
    <row r="54" spans="1:16" ht="15.75" x14ac:dyDescent="0.25">
      <c r="A54" s="101" t="s">
        <v>66</v>
      </c>
      <c r="B54" s="102"/>
      <c r="C54" s="102"/>
      <c r="D54" s="102"/>
      <c r="E54" s="102"/>
      <c r="F54" s="102"/>
      <c r="G54" s="102"/>
      <c r="H54" s="102"/>
      <c r="I54" s="103"/>
      <c r="K54" s="64" t="s">
        <v>52</v>
      </c>
      <c r="L54" s="65">
        <v>622</v>
      </c>
      <c r="M54" s="64" t="s">
        <v>36</v>
      </c>
      <c r="N54" s="65">
        <v>9329</v>
      </c>
      <c r="O54" s="66">
        <v>1.1959333699999999</v>
      </c>
      <c r="P54" s="67">
        <v>1.4854600000000001E-3</v>
      </c>
    </row>
    <row r="55" spans="1:16" ht="15" customHeight="1" x14ac:dyDescent="0.25">
      <c r="A55" s="104" t="s">
        <v>67</v>
      </c>
      <c r="B55" s="105"/>
      <c r="C55" s="105"/>
      <c r="D55" s="105"/>
      <c r="E55" s="105"/>
      <c r="F55" s="105"/>
      <c r="G55" s="105"/>
      <c r="H55" s="105"/>
      <c r="I55" s="106"/>
      <c r="K55" s="64" t="s">
        <v>52</v>
      </c>
      <c r="L55" s="65">
        <v>624</v>
      </c>
      <c r="M55" s="64"/>
      <c r="N55" s="65">
        <v>9340</v>
      </c>
      <c r="O55" s="68">
        <v>1.2066933800000001</v>
      </c>
      <c r="P55" s="69">
        <v>1.6864499999999999E-3</v>
      </c>
    </row>
    <row r="56" spans="1:16" ht="15.75" x14ac:dyDescent="0.25">
      <c r="A56" s="104" t="s">
        <v>68</v>
      </c>
      <c r="B56" s="105"/>
      <c r="C56" s="105"/>
      <c r="D56" s="105"/>
      <c r="E56" s="105"/>
      <c r="F56" s="105"/>
      <c r="G56" s="105"/>
      <c r="H56" s="105"/>
      <c r="I56" s="106"/>
      <c r="K56" s="64" t="s">
        <v>52</v>
      </c>
      <c r="L56" s="65">
        <v>624</v>
      </c>
      <c r="M56" s="64" t="s">
        <v>30</v>
      </c>
      <c r="N56" s="65">
        <v>9346</v>
      </c>
      <c r="O56" s="68">
        <v>1.2342206000000002</v>
      </c>
      <c r="P56" s="69">
        <v>1.6864499999999999E-3</v>
      </c>
    </row>
    <row r="57" spans="1:16" ht="16.5" thickBot="1" x14ac:dyDescent="0.3">
      <c r="A57" s="92" t="s">
        <v>70</v>
      </c>
      <c r="B57" s="93"/>
      <c r="C57" s="93"/>
      <c r="D57" s="93"/>
      <c r="E57" s="93"/>
      <c r="F57" s="93"/>
      <c r="G57" s="93"/>
      <c r="H57" s="93"/>
      <c r="I57" s="94"/>
      <c r="K57" s="64" t="s">
        <v>52</v>
      </c>
      <c r="L57" s="65">
        <v>624</v>
      </c>
      <c r="M57" s="64" t="s">
        <v>23</v>
      </c>
      <c r="N57" s="65">
        <v>9347</v>
      </c>
      <c r="O57" s="68">
        <v>1.2221498400000002</v>
      </c>
      <c r="P57" s="69">
        <v>1.6864499999999999E-3</v>
      </c>
    </row>
    <row r="58" spans="1:16" ht="15.75" thickBot="1" x14ac:dyDescent="0.25">
      <c r="K58" s="64" t="s">
        <v>52</v>
      </c>
      <c r="L58" s="65">
        <v>624</v>
      </c>
      <c r="M58" s="64" t="s">
        <v>36</v>
      </c>
      <c r="N58" s="65">
        <v>9349</v>
      </c>
      <c r="O58" s="70">
        <v>1.2292881900000001</v>
      </c>
      <c r="P58" s="71">
        <v>1.6864499999999999E-3</v>
      </c>
    </row>
    <row r="59" spans="1:16" x14ac:dyDescent="0.2">
      <c r="K59" s="84" t="s">
        <v>55</v>
      </c>
      <c r="L59" s="85">
        <v>621</v>
      </c>
      <c r="M59" s="84" t="s">
        <v>23</v>
      </c>
      <c r="N59" s="85">
        <v>9717</v>
      </c>
      <c r="O59" s="86">
        <v>1.0085878300000002</v>
      </c>
      <c r="P59" s="87">
        <v>2.3233999999999998E-3</v>
      </c>
    </row>
    <row r="60" spans="1:16" x14ac:dyDescent="0.2">
      <c r="K60" s="84" t="s">
        <v>55</v>
      </c>
      <c r="L60" s="85">
        <v>624</v>
      </c>
      <c r="M60" s="84"/>
      <c r="N60" s="85">
        <v>9740</v>
      </c>
      <c r="O60" s="68">
        <v>1.1753726800000002</v>
      </c>
      <c r="P60" s="88">
        <v>1.6864499999999999E-3</v>
      </c>
    </row>
    <row r="61" spans="1:16" x14ac:dyDescent="0.2">
      <c r="K61" s="84" t="s">
        <v>55</v>
      </c>
      <c r="L61" s="85">
        <v>624</v>
      </c>
      <c r="M61" s="84" t="s">
        <v>30</v>
      </c>
      <c r="N61" s="85">
        <v>9746</v>
      </c>
      <c r="O61" s="89">
        <v>1.2028999000000002</v>
      </c>
      <c r="P61" s="69">
        <v>1.6864499999999999E-3</v>
      </c>
    </row>
    <row r="62" spans="1:16" ht="15.75" thickBot="1" x14ac:dyDescent="0.25">
      <c r="K62" s="84" t="s">
        <v>55</v>
      </c>
      <c r="L62" s="85">
        <v>624</v>
      </c>
      <c r="M62" s="84" t="s">
        <v>23</v>
      </c>
      <c r="N62" s="85">
        <v>9747</v>
      </c>
      <c r="O62" s="70">
        <v>1.1908291400000002</v>
      </c>
      <c r="P62" s="90">
        <v>1.6864499999999999E-3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2013-10-29T18:45:11Z</cp:lastPrinted>
  <dcterms:created xsi:type="dcterms:W3CDTF">2003-10-29T19:43:33Z</dcterms:created>
  <dcterms:modified xsi:type="dcterms:W3CDTF">2025-01-08T22:06:04Z</dcterms:modified>
</cp:coreProperties>
</file>